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Stavba!$I$61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5" i="1"/>
  <c r="I58"/>
  <c r="I56"/>
  <c r="I55"/>
  <c r="I54"/>
  <c r="I52"/>
  <c r="H60"/>
  <c r="H61" s="1"/>
  <c r="I61" s="1"/>
  <c r="H59"/>
  <c r="I59" s="1"/>
  <c r="H58"/>
  <c r="H57"/>
  <c r="I57" s="1"/>
  <c r="H56"/>
  <c r="H55"/>
  <c r="H54"/>
  <c r="H53"/>
  <c r="I53" s="1"/>
  <c r="H52"/>
  <c r="H51"/>
  <c r="I51" s="1"/>
  <c r="H50"/>
  <c r="I50" s="1"/>
  <c r="I60" l="1"/>
  <c r="G29"/>
  <c r="J60"/>
  <c r="G26"/>
  <c r="J59"/>
  <c r="J58"/>
  <c r="J50"/>
  <c r="F42" l="1"/>
  <c r="G42"/>
  <c r="H42"/>
  <c r="I42"/>
  <c r="J41" s="1"/>
  <c r="J40" l="1"/>
  <c r="J39"/>
  <c r="J42" s="1"/>
  <c r="G21"/>
  <c r="I21"/>
  <c r="E21"/>
  <c r="J28"/>
  <c r="J26"/>
  <c r="G38"/>
  <c r="F38"/>
  <c r="H32"/>
  <c r="J23"/>
  <c r="J24"/>
  <c r="J25"/>
  <c r="J27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<sst xmlns="http://schemas.openxmlformats.org/spreadsheetml/2006/main" count="109" uniqueCount="90">
  <si>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</si>
  <si>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</si>
  <si>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</si>
  <si>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</si>
  <si>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</si>
  <si>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</si>
  <si>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</si>
  <si>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</si>
  <si>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</si>
  <si>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</si>
  <si>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</si>
  <si>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</si>
  <si>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</si>
  <si>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</si>
  <si>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</si>
  <si>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</si>
  <si>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</si>
  <si>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</si>
  <si>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</si>
  <si>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</si>
  <si>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</si>
  <si>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</si>
  <si>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</si>
  <si>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</si>
  <si>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</si>
  <si>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</si>
  <si>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</si>
  <si>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</si>
  <si>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</si>
  <si>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</si>
  <si>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</si>
  <si>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</si>
  <si>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</si>
  <si>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</si>
  <si>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</si>
  <si>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</si>
  <si>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</si>
  <si>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</si>
  <si>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</si>
  <si>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</si>
  <si>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</si>
  <si>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</si>
  <si>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</t>
  </si>
  <si>
    <t>Elektroinstalace - DODATEK č.1, 07/2018</t>
  </si>
  <si>
    <t>01</t>
  </si>
  <si>
    <t xml:space="preserve">Jaroměřice nad Rok., parc.č. 2514/6 a ost </t>
  </si>
  <si>
    <t>Objekt:</t>
  </si>
  <si>
    <t>Rozpočet:</t>
  </si>
  <si>
    <t>ESTING s.r.o.</t>
  </si>
  <si>
    <t>Tyršova 48</t>
  </si>
  <si>
    <t>Stařeč-Stařeč</t>
  </si>
  <si>
    <t>67522</t>
  </si>
  <si>
    <t>27710416</t>
  </si>
  <si>
    <t>CZ27710416</t>
  </si>
  <si>
    <t>Stavba</t>
  </si>
  <si>
    <t>Celkem za stavbu</t>
  </si>
  <si>
    <t>CZK</t>
  </si>
  <si>
    <t>Rekapitulace uživatelských dílů</t>
  </si>
  <si>
    <t>0001</t>
  </si>
  <si>
    <t>Ing.Bohumil Beroun</t>
  </si>
  <si>
    <t>1.3</t>
  </si>
  <si>
    <t>1.4</t>
  </si>
  <si>
    <t>ZRN</t>
  </si>
  <si>
    <t>DPH</t>
  </si>
  <si>
    <t>1.</t>
  </si>
  <si>
    <t>1.5</t>
  </si>
  <si>
    <t>15-2019</t>
  </si>
  <si>
    <t>Stavební úpravy- Obřadní síň Karlov VM</t>
  </si>
  <si>
    <t>Velké Meziříčí , p.č. 5192/2,3</t>
  </si>
  <si>
    <t>Stavební úpravy - Obřadní síň Karlov VM</t>
  </si>
  <si>
    <t>Město Velké Meziříčí</t>
  </si>
  <si>
    <t>00295 671</t>
  </si>
  <si>
    <t>Radnická 29/1 , 594 01</t>
  </si>
  <si>
    <t>SO01 Obřadní síň Karlov</t>
  </si>
  <si>
    <t>D.1.12. Stavební a konstr.část</t>
  </si>
  <si>
    <t>D.1.31.  ZTI - kanaliazace</t>
  </si>
  <si>
    <t>D.1.32.  ZTI - vodovod</t>
  </si>
  <si>
    <t>1.12</t>
  </si>
  <si>
    <t>D.1.33.  ZTI- zařizovací předměty</t>
  </si>
  <si>
    <t>D.1.34.  Vzduchotechnika</t>
  </si>
  <si>
    <t>D.1.41.  Elektroinstalace silnoproud a hrom</t>
  </si>
  <si>
    <t>D.1.42.  Elektro - svítidla</t>
  </si>
  <si>
    <t>D.1.5.    Elektroinstalace slaboproud-ozvuč</t>
  </si>
  <si>
    <t>1.6</t>
  </si>
  <si>
    <t>D.1.6.   Interiéry</t>
  </si>
  <si>
    <t>2.</t>
  </si>
  <si>
    <t>SO02 - D.2. Zpevněné plochy a op.stěny</t>
  </si>
  <si>
    <t>3.</t>
  </si>
  <si>
    <t>SO03 - D.3. Venkovní kanalizace</t>
  </si>
  <si>
    <t>Výkaz výměr - rekapitulace</t>
  </si>
</sst>
</file>

<file path=xl/styles.xml><?xml version="1.0" encoding="utf-8"?>
<styleSheet xmlns="http://schemas.openxmlformats.org/spreadsheetml/2006/main"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3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7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 wrapText="1"/>
    </xf>
    <xf numFmtId="3" fontId="10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3" fontId="5" fillId="0" borderId="30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2" xfId="0" applyNumberFormat="1" applyFont="1" applyBorder="1" applyAlignment="1">
      <alignment vertical="center"/>
    </xf>
    <xf numFmtId="3" fontId="0" fillId="0" borderId="30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16" fillId="0" borderId="34" xfId="0" applyFont="1" applyBorder="1" applyAlignment="1">
      <alignment vertical="center"/>
    </xf>
    <xf numFmtId="3" fontId="16" fillId="0" borderId="36" xfId="0" applyNumberFormat="1" applyFont="1" applyBorder="1" applyAlignment="1">
      <alignment horizontal="center" vertical="center" shrinkToFit="1"/>
    </xf>
    <xf numFmtId="0" fontId="16" fillId="0" borderId="18" xfId="0" applyFont="1" applyBorder="1" applyAlignment="1">
      <alignment vertical="center"/>
    </xf>
    <xf numFmtId="3" fontId="16" fillId="0" borderId="38" xfId="0" applyNumberFormat="1" applyFont="1" applyBorder="1" applyAlignment="1">
      <alignment horizontal="center" vertical="center"/>
    </xf>
    <xf numFmtId="3" fontId="16" fillId="0" borderId="39" xfId="0" applyNumberFormat="1" applyFont="1" applyBorder="1" applyAlignment="1">
      <alignment horizontal="center" vertical="center"/>
    </xf>
    <xf numFmtId="49" fontId="16" fillId="0" borderId="17" xfId="0" applyNumberFormat="1" applyFont="1" applyBorder="1" applyAlignment="1">
      <alignment vertical="center"/>
    </xf>
    <xf numFmtId="0" fontId="15" fillId="4" borderId="20" xfId="0" applyFont="1" applyFill="1" applyBorder="1" applyAlignment="1">
      <alignment horizontal="center" vertical="center" wrapText="1"/>
    </xf>
    <xf numFmtId="0" fontId="15" fillId="4" borderId="41" xfId="0" applyFont="1" applyFill="1" applyBorder="1" applyAlignment="1">
      <alignment horizontal="center" vertical="center" wrapText="1"/>
    </xf>
    <xf numFmtId="0" fontId="15" fillId="4" borderId="42" xfId="0" applyFont="1" applyFill="1" applyBorder="1" applyAlignment="1">
      <alignment horizontal="center" vertical="center" wrapText="1" shrinkToFit="1"/>
    </xf>
    <xf numFmtId="0" fontId="15" fillId="4" borderId="43" xfId="0" applyFont="1" applyFill="1" applyBorder="1" applyAlignment="1">
      <alignment horizontal="center" vertical="center" wrapText="1"/>
    </xf>
    <xf numFmtId="49" fontId="16" fillId="0" borderId="11" xfId="0" applyNumberFormat="1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3" fontId="3" fillId="0" borderId="44" xfId="0" applyNumberFormat="1" applyFont="1" applyBorder="1" applyAlignment="1">
      <alignment vertical="center" shrinkToFit="1"/>
    </xf>
    <xf numFmtId="3" fontId="3" fillId="0" borderId="45" xfId="0" applyNumberFormat="1" applyFont="1" applyBorder="1" applyAlignment="1">
      <alignment vertical="center"/>
    </xf>
    <xf numFmtId="3" fontId="16" fillId="0" borderId="37" xfId="0" applyNumberFormat="1" applyFont="1" applyBorder="1" applyAlignment="1">
      <alignment horizontal="center" vertical="center" shrinkToFit="1"/>
    </xf>
    <xf numFmtId="3" fontId="16" fillId="0" borderId="40" xfId="0" applyNumberFormat="1" applyFont="1" applyBorder="1" applyAlignment="1">
      <alignment horizontal="center" vertical="center"/>
    </xf>
    <xf numFmtId="0" fontId="16" fillId="3" borderId="11" xfId="0" applyFont="1" applyFill="1" applyBorder="1" applyAlignment="1">
      <alignment vertical="center"/>
    </xf>
    <xf numFmtId="0" fontId="16" fillId="3" borderId="7" xfId="0" applyFont="1" applyFill="1" applyBorder="1" applyAlignment="1">
      <alignment vertical="center"/>
    </xf>
    <xf numFmtId="0" fontId="16" fillId="3" borderId="7" xfId="0" applyFont="1" applyFill="1" applyBorder="1" applyAlignment="1">
      <alignment vertical="center" wrapText="1"/>
    </xf>
    <xf numFmtId="0" fontId="16" fillId="3" borderId="7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shrinkToFit="1"/>
    </xf>
    <xf numFmtId="3" fontId="16" fillId="3" borderId="45" xfId="0" applyNumberFormat="1" applyFont="1" applyFill="1" applyBorder="1" applyAlignment="1">
      <alignment horizontal="center" vertical="center"/>
    </xf>
    <xf numFmtId="49" fontId="16" fillId="0" borderId="20" xfId="0" applyNumberFormat="1" applyFont="1" applyBorder="1" applyAlignment="1">
      <alignment vertical="center"/>
    </xf>
    <xf numFmtId="0" fontId="16" fillId="0" borderId="41" xfId="0" applyFont="1" applyBorder="1" applyAlignment="1">
      <alignment vertical="center"/>
    </xf>
    <xf numFmtId="3" fontId="16" fillId="0" borderId="42" xfId="0" applyNumberFormat="1" applyFont="1" applyBorder="1" applyAlignment="1">
      <alignment horizontal="center" vertical="center" shrinkToFit="1"/>
    </xf>
    <xf numFmtId="3" fontId="16" fillId="0" borderId="42" xfId="0" quotePrefix="1" applyNumberFormat="1" applyFont="1" applyBorder="1" applyAlignment="1">
      <alignment horizontal="center" vertical="center" shrinkToFit="1"/>
    </xf>
    <xf numFmtId="49" fontId="16" fillId="0" borderId="9" xfId="0" applyNumberFormat="1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3" fontId="16" fillId="0" borderId="46" xfId="0" applyNumberFormat="1" applyFont="1" applyBorder="1" applyAlignment="1">
      <alignment horizontal="center" vertical="center" shrinkToFit="1"/>
    </xf>
    <xf numFmtId="3" fontId="16" fillId="0" borderId="47" xfId="0" applyNumberFormat="1" applyFont="1" applyBorder="1" applyAlignment="1">
      <alignment horizontal="center" vertical="center" shrinkToFit="1"/>
    </xf>
    <xf numFmtId="49" fontId="16" fillId="0" borderId="33" xfId="0" applyNumberFormat="1" applyFont="1" applyBorder="1" applyAlignment="1">
      <alignment vertical="center"/>
    </xf>
    <xf numFmtId="3" fontId="16" fillId="0" borderId="44" xfId="0" applyNumberFormat="1" applyFont="1" applyBorder="1" applyAlignment="1">
      <alignment horizontal="center" vertical="center" shrinkToFit="1"/>
    </xf>
    <xf numFmtId="3" fontId="16" fillId="0" borderId="45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16" fillId="0" borderId="7" xfId="0" applyNumberFormat="1" applyFont="1" applyBorder="1" applyAlignment="1">
      <alignment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6" fillId="0" borderId="41" xfId="0" applyNumberFormat="1" applyFont="1" applyBorder="1" applyAlignment="1">
      <alignment vertical="center" wrapText="1"/>
    </xf>
    <xf numFmtId="49" fontId="16" fillId="0" borderId="41" xfId="0" applyNumberFormat="1" applyFont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1" xfId="0" applyNumberFormat="1" applyBorder="1" applyAlignment="1">
      <alignment vertical="center" wrapText="1"/>
    </xf>
    <xf numFmtId="3" fontId="5" fillId="0" borderId="31" xfId="0" applyNumberFormat="1" applyFont="1" applyBorder="1" applyAlignment="1">
      <alignment vertical="center"/>
    </xf>
    <xf numFmtId="3" fontId="5" fillId="0" borderId="31" xfId="0" applyNumberFormat="1" applyFont="1" applyBorder="1" applyAlignment="1">
      <alignment vertical="center" wrapText="1"/>
    </xf>
    <xf numFmtId="3" fontId="0" fillId="3" borderId="33" xfId="0" applyNumberFormat="1" applyFill="1" applyBorder="1" applyAlignment="1">
      <alignment vertical="center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16" fillId="0" borderId="34" xfId="0" applyNumberFormat="1" applyFont="1" applyBorder="1" applyAlignment="1">
      <alignment vertical="center" wrapText="1"/>
    </xf>
    <xf numFmtId="49" fontId="16" fillId="0" borderId="34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39</v>
      </c>
    </row>
    <row r="2" spans="1:7" ht="57.75" customHeight="1">
      <c r="A2" s="160" t="s">
        <v>40</v>
      </c>
      <c r="B2" s="160"/>
      <c r="C2" s="160"/>
      <c r="D2" s="160"/>
      <c r="E2" s="160"/>
      <c r="F2" s="160"/>
      <c r="G2" s="16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4"/>
  <sheetViews>
    <sheetView showGridLines="0" tabSelected="1" topLeftCell="B1" zoomScaleSheetLayoutView="75" workbookViewId="0">
      <selection activeCell="I33" sqref="I33"/>
    </sheetView>
  </sheetViews>
  <sheetFormatPr defaultColWidth="9" defaultRowHeight="12.75"/>
  <cols>
    <col min="1" max="1" width="8.42578125" hidden="1" customWidth="1"/>
    <col min="2" max="2" width="9.140625" customWidth="1"/>
    <col min="3" max="3" width="7.85546875" customWidth="1"/>
    <col min="4" max="4" width="13.42578125" customWidth="1"/>
    <col min="5" max="6" width="11.42578125" customWidth="1"/>
    <col min="7" max="7" width="12.7109375" style="1" customWidth="1"/>
    <col min="8" max="8" width="12.7109375" customWidth="1"/>
    <col min="9" max="9" width="12.2851562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37</v>
      </c>
      <c r="B1" s="195" t="s">
        <v>89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79" t="s">
        <v>23</v>
      </c>
      <c r="C2" s="80"/>
      <c r="D2" s="81" t="s">
        <v>66</v>
      </c>
      <c r="E2" s="201" t="s">
        <v>67</v>
      </c>
      <c r="F2" s="202"/>
      <c r="G2" s="202"/>
      <c r="H2" s="202"/>
      <c r="I2" s="202"/>
      <c r="J2" s="203"/>
      <c r="O2" s="2"/>
    </row>
    <row r="3" spans="1:15" ht="27" customHeight="1">
      <c r="A3" s="3"/>
      <c r="B3" s="82" t="s">
        <v>46</v>
      </c>
      <c r="C3" s="80"/>
      <c r="D3" s="83" t="s">
        <v>44</v>
      </c>
      <c r="E3" s="204" t="s">
        <v>68</v>
      </c>
      <c r="F3" s="205"/>
      <c r="G3" s="205"/>
      <c r="H3" s="205"/>
      <c r="I3" s="205"/>
      <c r="J3" s="206"/>
    </row>
    <row r="4" spans="1:15" ht="23.25" customHeight="1">
      <c r="A4" s="76">
        <v>849</v>
      </c>
      <c r="B4" s="84" t="s">
        <v>47</v>
      </c>
      <c r="C4" s="85"/>
      <c r="D4" s="86" t="s">
        <v>58</v>
      </c>
      <c r="E4" s="192" t="s">
        <v>69</v>
      </c>
      <c r="F4" s="193"/>
      <c r="G4" s="193"/>
      <c r="H4" s="193"/>
      <c r="I4" s="193"/>
      <c r="J4" s="194"/>
    </row>
    <row r="5" spans="1:15" ht="24" customHeight="1">
      <c r="A5" s="3"/>
      <c r="B5" s="44" t="s">
        <v>22</v>
      </c>
      <c r="C5" s="4"/>
      <c r="D5" s="87" t="s">
        <v>70</v>
      </c>
      <c r="E5" s="25"/>
      <c r="F5" s="25"/>
      <c r="G5" s="25"/>
      <c r="H5" s="27" t="s">
        <v>41</v>
      </c>
      <c r="I5" s="87" t="s">
        <v>71</v>
      </c>
      <c r="J5" s="10"/>
    </row>
    <row r="6" spans="1:15" ht="15.75" customHeight="1">
      <c r="A6" s="3"/>
      <c r="B6" s="39"/>
      <c r="C6" s="25"/>
      <c r="D6" s="87" t="s">
        <v>72</v>
      </c>
      <c r="E6" s="25"/>
      <c r="F6" s="25"/>
      <c r="G6" s="25"/>
      <c r="H6" s="27" t="s">
        <v>35</v>
      </c>
      <c r="I6" s="87"/>
      <c r="J6" s="10"/>
    </row>
    <row r="7" spans="1:15" ht="15.75" customHeight="1">
      <c r="A7" s="3"/>
      <c r="B7" s="40"/>
      <c r="C7" s="88"/>
      <c r="D7" s="77"/>
      <c r="E7" s="33"/>
      <c r="F7" s="33"/>
      <c r="G7" s="33"/>
      <c r="H7" s="34"/>
      <c r="I7" s="33"/>
      <c r="J7" s="48"/>
    </row>
    <row r="8" spans="1:15" ht="24" hidden="1" customHeight="1">
      <c r="A8" s="3"/>
      <c r="B8" s="44" t="s">
        <v>20</v>
      </c>
      <c r="C8" s="4"/>
      <c r="D8" s="78" t="s">
        <v>48</v>
      </c>
      <c r="E8" s="4"/>
      <c r="F8" s="4"/>
      <c r="G8" s="43"/>
      <c r="H8" s="27" t="s">
        <v>41</v>
      </c>
      <c r="I8" s="87" t="s">
        <v>52</v>
      </c>
      <c r="J8" s="10"/>
    </row>
    <row r="9" spans="1:15" ht="15.75" hidden="1" customHeight="1">
      <c r="A9" s="3"/>
      <c r="B9" s="3"/>
      <c r="C9" s="4"/>
      <c r="D9" s="78" t="s">
        <v>49</v>
      </c>
      <c r="E9" s="4"/>
      <c r="F9" s="4"/>
      <c r="G9" s="43"/>
      <c r="H9" s="27" t="s">
        <v>35</v>
      </c>
      <c r="I9" s="87" t="s">
        <v>53</v>
      </c>
      <c r="J9" s="10"/>
    </row>
    <row r="10" spans="1:15" ht="15.75" hidden="1" customHeight="1">
      <c r="A10" s="3"/>
      <c r="B10" s="49"/>
      <c r="C10" s="88" t="s">
        <v>51</v>
      </c>
      <c r="D10" s="89" t="s">
        <v>50</v>
      </c>
      <c r="E10" s="52"/>
      <c r="F10" s="52"/>
      <c r="G10" s="50"/>
      <c r="H10" s="50"/>
      <c r="I10" s="51"/>
      <c r="J10" s="48"/>
    </row>
    <row r="11" spans="1:15" ht="24" customHeight="1">
      <c r="A11" s="3"/>
      <c r="B11" s="44" t="s">
        <v>19</v>
      </c>
      <c r="C11" s="4"/>
      <c r="D11" s="208"/>
      <c r="E11" s="208"/>
      <c r="F11" s="208"/>
      <c r="G11" s="208"/>
      <c r="H11" s="27" t="s">
        <v>41</v>
      </c>
      <c r="I11" s="32"/>
      <c r="J11" s="10"/>
    </row>
    <row r="12" spans="1:15" ht="15.75" customHeight="1">
      <c r="A12" s="3"/>
      <c r="B12" s="39"/>
      <c r="C12" s="25"/>
      <c r="D12" s="190"/>
      <c r="E12" s="190"/>
      <c r="F12" s="190"/>
      <c r="G12" s="190"/>
      <c r="H12" s="27" t="s">
        <v>35</v>
      </c>
      <c r="I12" s="32"/>
      <c r="J12" s="10"/>
    </row>
    <row r="13" spans="1:15" ht="15.75" customHeight="1">
      <c r="A13" s="3"/>
      <c r="B13" s="40"/>
      <c r="C13" s="26"/>
      <c r="D13" s="191"/>
      <c r="E13" s="191"/>
      <c r="F13" s="191"/>
      <c r="G13" s="191"/>
      <c r="H13" s="28"/>
      <c r="I13" s="33"/>
      <c r="J13" s="48"/>
    </row>
    <row r="14" spans="1:15" ht="24" customHeight="1">
      <c r="A14" s="3"/>
      <c r="B14" s="63" t="s">
        <v>21</v>
      </c>
      <c r="C14" s="64"/>
      <c r="D14" s="65" t="s">
        <v>59</v>
      </c>
      <c r="E14" s="66"/>
      <c r="F14" s="66"/>
      <c r="G14" s="66"/>
      <c r="H14" s="67"/>
      <c r="I14" s="66"/>
      <c r="J14" s="68"/>
    </row>
    <row r="15" spans="1:15" ht="32.25" hidden="1" customHeight="1">
      <c r="A15" s="3"/>
      <c r="B15" s="49" t="s">
        <v>33</v>
      </c>
      <c r="C15" s="69"/>
      <c r="D15" s="50"/>
      <c r="E15" s="207" t="s">
        <v>31</v>
      </c>
      <c r="F15" s="207"/>
      <c r="G15" s="209" t="s">
        <v>32</v>
      </c>
      <c r="H15" s="209"/>
      <c r="I15" s="209" t="s">
        <v>30</v>
      </c>
      <c r="J15" s="210"/>
    </row>
    <row r="16" spans="1:15" ht="23.25" hidden="1" customHeight="1">
      <c r="A16" s="3"/>
      <c r="B16" s="54" t="s">
        <v>25</v>
      </c>
      <c r="C16" s="55"/>
      <c r="D16" s="56"/>
      <c r="E16" s="183"/>
      <c r="F16" s="184"/>
      <c r="G16" s="183"/>
      <c r="H16" s="184"/>
      <c r="I16" s="183"/>
      <c r="J16" s="185"/>
    </row>
    <row r="17" spans="1:10" ht="23.25" hidden="1" customHeight="1">
      <c r="A17" s="3"/>
      <c r="B17" s="54" t="s">
        <v>26</v>
      </c>
      <c r="C17" s="55"/>
      <c r="D17" s="56"/>
      <c r="E17" s="183"/>
      <c r="F17" s="184"/>
      <c r="G17" s="183"/>
      <c r="H17" s="184"/>
      <c r="I17" s="183"/>
      <c r="J17" s="185"/>
    </row>
    <row r="18" spans="1:10" ht="23.25" hidden="1" customHeight="1">
      <c r="A18" s="3"/>
      <c r="B18" s="54" t="s">
        <v>27</v>
      </c>
      <c r="C18" s="55"/>
      <c r="D18" s="56"/>
      <c r="E18" s="183"/>
      <c r="F18" s="184"/>
      <c r="G18" s="183"/>
      <c r="H18" s="184"/>
      <c r="I18" s="183"/>
      <c r="J18" s="185"/>
    </row>
    <row r="19" spans="1:10" ht="23.25" hidden="1" customHeight="1">
      <c r="A19" s="3"/>
      <c r="B19" s="54" t="s">
        <v>28</v>
      </c>
      <c r="C19" s="55"/>
      <c r="D19" s="56"/>
      <c r="E19" s="183"/>
      <c r="F19" s="184"/>
      <c r="G19" s="183"/>
      <c r="H19" s="184"/>
      <c r="I19" s="183"/>
      <c r="J19" s="185"/>
    </row>
    <row r="20" spans="1:10" ht="23.25" hidden="1" customHeight="1">
      <c r="A20" s="3"/>
      <c r="B20" s="54" t="s">
        <v>29</v>
      </c>
      <c r="C20" s="55"/>
      <c r="D20" s="56"/>
      <c r="E20" s="183"/>
      <c r="F20" s="184"/>
      <c r="G20" s="183"/>
      <c r="H20" s="184"/>
      <c r="I20" s="183"/>
      <c r="J20" s="185"/>
    </row>
    <row r="21" spans="1:10" ht="23.25" hidden="1" customHeight="1">
      <c r="A21" s="3"/>
      <c r="B21" s="71" t="s">
        <v>30</v>
      </c>
      <c r="C21" s="72"/>
      <c r="D21" s="73"/>
      <c r="E21" s="186">
        <f>SUM(E16:F20)</f>
        <v>0</v>
      </c>
      <c r="F21" s="211"/>
      <c r="G21" s="186">
        <f>SUM(G16:H20)</f>
        <v>0</v>
      </c>
      <c r="H21" s="211"/>
      <c r="I21" s="186">
        <f>SUM(I16:J20)</f>
        <v>0</v>
      </c>
      <c r="J21" s="187"/>
    </row>
    <row r="22" spans="1:10" ht="33" customHeight="1">
      <c r="A22" s="3"/>
      <c r="B22" s="62" t="s">
        <v>34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3"/>
      <c r="B23" s="54" t="s">
        <v>12</v>
      </c>
      <c r="C23" s="55"/>
      <c r="D23" s="56"/>
      <c r="E23" s="57">
        <v>0</v>
      </c>
      <c r="F23" s="58" t="s">
        <v>0</v>
      </c>
      <c r="G23" s="181">
        <v>0</v>
      </c>
      <c r="H23" s="182"/>
      <c r="I23" s="182"/>
      <c r="J23" s="59" t="str">
        <f t="shared" ref="J23:J28" si="0">Mena</f>
        <v>CZK</v>
      </c>
    </row>
    <row r="24" spans="1:10" ht="23.25" customHeight="1">
      <c r="A24" s="3"/>
      <c r="B24" s="54" t="s">
        <v>13</v>
      </c>
      <c r="C24" s="55"/>
      <c r="D24" s="56"/>
      <c r="E24" s="57">
        <v>0</v>
      </c>
      <c r="F24" s="58" t="s">
        <v>0</v>
      </c>
      <c r="G24" s="179">
        <v>0</v>
      </c>
      <c r="H24" s="180"/>
      <c r="I24" s="180"/>
      <c r="J24" s="59" t="str">
        <f t="shared" si="0"/>
        <v>CZK</v>
      </c>
    </row>
    <row r="25" spans="1:10" ht="23.25" customHeight="1">
      <c r="A25" s="3"/>
      <c r="B25" s="54" t="s">
        <v>14</v>
      </c>
      <c r="C25" s="55"/>
      <c r="D25" s="56"/>
      <c r="E25" s="57">
        <v>21</v>
      </c>
      <c r="F25" s="58" t="s">
        <v>0</v>
      </c>
      <c r="G25" s="181">
        <f>G61</f>
        <v>0</v>
      </c>
      <c r="H25" s="182"/>
      <c r="I25" s="182"/>
      <c r="J25" s="59" t="str">
        <f t="shared" si="0"/>
        <v>CZK</v>
      </c>
    </row>
    <row r="26" spans="1:10" ht="23.25" customHeight="1">
      <c r="A26" s="3"/>
      <c r="B26" s="46" t="s">
        <v>15</v>
      </c>
      <c r="C26" s="21"/>
      <c r="D26" s="17"/>
      <c r="E26" s="41">
        <f>SazbaDPH2</f>
        <v>21</v>
      </c>
      <c r="F26" s="42" t="s">
        <v>0</v>
      </c>
      <c r="G26" s="198">
        <f>H61</f>
        <v>0</v>
      </c>
      <c r="H26" s="199"/>
      <c r="I26" s="199"/>
      <c r="J26" s="53" t="str">
        <f t="shared" si="0"/>
        <v>CZK</v>
      </c>
    </row>
    <row r="27" spans="1:10" ht="23.25" customHeight="1" thickBot="1">
      <c r="A27" s="3"/>
      <c r="B27" s="45" t="s">
        <v>4</v>
      </c>
      <c r="C27" s="19"/>
      <c r="D27" s="22"/>
      <c r="E27" s="19"/>
      <c r="F27" s="20"/>
      <c r="G27" s="200">
        <v>0</v>
      </c>
      <c r="H27" s="200"/>
      <c r="I27" s="200"/>
      <c r="J27" s="60" t="str">
        <f t="shared" si="0"/>
        <v>CZK</v>
      </c>
    </row>
    <row r="28" spans="1:10" ht="27.75" hidden="1" customHeight="1" thickBot="1">
      <c r="A28" s="3"/>
      <c r="B28" s="116" t="s">
        <v>24</v>
      </c>
      <c r="C28" s="117"/>
      <c r="D28" s="117"/>
      <c r="E28" s="118"/>
      <c r="F28" s="119"/>
      <c r="G28" s="188">
        <v>90177.53</v>
      </c>
      <c r="H28" s="189"/>
      <c r="I28" s="189"/>
      <c r="J28" s="120" t="str">
        <f t="shared" si="0"/>
        <v>CZK</v>
      </c>
    </row>
    <row r="29" spans="1:10" ht="27.75" customHeight="1" thickBot="1">
      <c r="A29" s="3"/>
      <c r="B29" s="116" t="s">
        <v>36</v>
      </c>
      <c r="C29" s="121"/>
      <c r="D29" s="121"/>
      <c r="E29" s="121"/>
      <c r="F29" s="121"/>
      <c r="G29" s="188">
        <f>I61</f>
        <v>0</v>
      </c>
      <c r="H29" s="188"/>
      <c r="I29" s="188"/>
      <c r="J29" s="122" t="s">
        <v>56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43666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6"/>
    </row>
    <row r="35" spans="1:10" ht="12.75" customHeight="1">
      <c r="A35" s="3"/>
      <c r="B35" s="3"/>
      <c r="C35" s="4"/>
      <c r="D35" s="178" t="s">
        <v>2</v>
      </c>
      <c r="E35" s="1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>
      <c r="A38" s="92" t="s">
        <v>38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0" t="s">
        <v>1</v>
      </c>
      <c r="J38" s="101" t="s">
        <v>0</v>
      </c>
    </row>
    <row r="39" spans="1:10" ht="25.5" hidden="1" customHeight="1">
      <c r="A39" s="92">
        <v>1</v>
      </c>
      <c r="B39" s="102" t="s">
        <v>54</v>
      </c>
      <c r="C39" s="165"/>
      <c r="D39" s="166"/>
      <c r="E39" s="166"/>
      <c r="F39" s="103">
        <v>0</v>
      </c>
      <c r="G39" s="104">
        <v>90177.53</v>
      </c>
      <c r="H39" s="105">
        <v>18937.28</v>
      </c>
      <c r="I39" s="105">
        <v>109114.81</v>
      </c>
      <c r="J39" s="106">
        <f>IF(CenaCelkemVypocet=0,"",I39/CenaCelkemVypocet*100)</f>
        <v>100</v>
      </c>
    </row>
    <row r="40" spans="1:10" ht="25.5" hidden="1" customHeight="1">
      <c r="A40" s="92">
        <v>2</v>
      </c>
      <c r="B40" s="107" t="s">
        <v>44</v>
      </c>
      <c r="C40" s="167" t="s">
        <v>45</v>
      </c>
      <c r="D40" s="168"/>
      <c r="E40" s="168"/>
      <c r="F40" s="108">
        <v>0</v>
      </c>
      <c r="G40" s="109">
        <v>90177.53</v>
      </c>
      <c r="H40" s="109">
        <v>18937.28</v>
      </c>
      <c r="I40" s="109">
        <v>109114.81</v>
      </c>
      <c r="J40" s="110">
        <f>IF(CenaCelkemVypocet=0,"",I40/CenaCelkemVypocet*100)</f>
        <v>100</v>
      </c>
    </row>
    <row r="41" spans="1:10" ht="25.5" hidden="1" customHeight="1">
      <c r="A41" s="92">
        <v>3</v>
      </c>
      <c r="B41" s="111" t="s">
        <v>42</v>
      </c>
      <c r="C41" s="165" t="s">
        <v>43</v>
      </c>
      <c r="D41" s="166"/>
      <c r="E41" s="166"/>
      <c r="F41" s="112">
        <v>0</v>
      </c>
      <c r="G41" s="105">
        <v>90177.53</v>
      </c>
      <c r="H41" s="105">
        <v>18937.28</v>
      </c>
      <c r="I41" s="105">
        <v>109114.81</v>
      </c>
      <c r="J41" s="106">
        <f>IF(CenaCelkemVypocet=0,"",I41/CenaCelkemVypocet*100)</f>
        <v>100</v>
      </c>
    </row>
    <row r="42" spans="1:10" ht="25.5" hidden="1" customHeight="1">
      <c r="A42" s="92"/>
      <c r="B42" s="169" t="s">
        <v>55</v>
      </c>
      <c r="C42" s="170"/>
      <c r="D42" s="170"/>
      <c r="E42" s="171"/>
      <c r="F42" s="113">
        <f>SUMIF(A39:A41,"=1",F39:F41)</f>
        <v>0</v>
      </c>
      <c r="G42" s="114">
        <f>SUMIF(A39:A41,"=1",G39:G41)</f>
        <v>90177.53</v>
      </c>
      <c r="H42" s="114">
        <f>SUMIF(A39:A41,"=1",H39:H41)</f>
        <v>18937.28</v>
      </c>
      <c r="I42" s="114">
        <f>SUMIF(A39:A41,"=1",I39:I41)</f>
        <v>109114.81</v>
      </c>
      <c r="J42" s="115">
        <f>SUMIF(A39:A41,"=1",J39:J41)</f>
        <v>100</v>
      </c>
    </row>
    <row r="46" spans="1:10" ht="15.75">
      <c r="B46" s="123" t="s">
        <v>57</v>
      </c>
    </row>
    <row r="47" spans="1:10" ht="13.5" thickBot="1"/>
    <row r="48" spans="1:10" ht="25.5" customHeight="1" thickBot="1">
      <c r="A48" s="124"/>
      <c r="B48" s="133" t="s">
        <v>17</v>
      </c>
      <c r="C48" s="134"/>
      <c r="D48" s="134" t="s">
        <v>5</v>
      </c>
      <c r="E48" s="134"/>
      <c r="F48" s="134"/>
      <c r="G48" s="135" t="s">
        <v>62</v>
      </c>
      <c r="H48" s="135" t="s">
        <v>63</v>
      </c>
      <c r="I48" s="135" t="s">
        <v>30</v>
      </c>
      <c r="J48" s="136" t="s">
        <v>0</v>
      </c>
    </row>
    <row r="49" spans="1:10" ht="25.5" customHeight="1" thickBot="1">
      <c r="A49" s="125">
        <v>0</v>
      </c>
      <c r="B49" s="137" t="s">
        <v>64</v>
      </c>
      <c r="C49" s="138"/>
      <c r="D49" s="161" t="s">
        <v>73</v>
      </c>
      <c r="E49" s="161"/>
      <c r="F49" s="162"/>
      <c r="G49" s="139"/>
      <c r="H49" s="139"/>
      <c r="I49" s="139"/>
      <c r="J49" s="140"/>
    </row>
    <row r="50" spans="1:10" ht="25.5" customHeight="1">
      <c r="A50" s="125">
        <v>1</v>
      </c>
      <c r="B50" s="149" t="s">
        <v>77</v>
      </c>
      <c r="C50" s="150"/>
      <c r="D50" s="163" t="s">
        <v>74</v>
      </c>
      <c r="E50" s="163"/>
      <c r="F50" s="164"/>
      <c r="G50" s="151">
        <v>0</v>
      </c>
      <c r="H50" s="152">
        <f t="shared" ref="H50:H59" si="1">G50*0.21</f>
        <v>0</v>
      </c>
      <c r="I50" s="151">
        <f t="shared" ref="I50:I61" si="2">SUM(G50,H50)</f>
        <v>0</v>
      </c>
      <c r="J50" s="130" t="str">
        <f t="shared" ref="J50" si="3">IF(CenaCelkemUzivDily=0,"",I50/CenaCelkemUzivDily*100)</f>
        <v/>
      </c>
    </row>
    <row r="51" spans="1:10" ht="25.5" customHeight="1">
      <c r="A51" s="125"/>
      <c r="B51" s="157" t="s">
        <v>60</v>
      </c>
      <c r="C51" s="127"/>
      <c r="D51" s="172" t="s">
        <v>75</v>
      </c>
      <c r="E51" s="172"/>
      <c r="F51" s="173"/>
      <c r="G51" s="128">
        <v>0</v>
      </c>
      <c r="H51" s="128">
        <f t="shared" si="1"/>
        <v>0</v>
      </c>
      <c r="I51" s="128">
        <f t="shared" si="2"/>
        <v>0</v>
      </c>
      <c r="J51" s="131"/>
    </row>
    <row r="52" spans="1:10" ht="25.5" customHeight="1">
      <c r="A52" s="125"/>
      <c r="B52" s="157" t="s">
        <v>60</v>
      </c>
      <c r="C52" s="127"/>
      <c r="D52" s="172" t="s">
        <v>76</v>
      </c>
      <c r="E52" s="172"/>
      <c r="F52" s="173"/>
      <c r="G52" s="128">
        <v>0</v>
      </c>
      <c r="H52" s="128">
        <f t="shared" si="1"/>
        <v>0</v>
      </c>
      <c r="I52" s="128">
        <f t="shared" si="2"/>
        <v>0</v>
      </c>
      <c r="J52" s="131"/>
    </row>
    <row r="53" spans="1:10" ht="25.5" customHeight="1">
      <c r="A53" s="125"/>
      <c r="B53" s="153" t="s">
        <v>60</v>
      </c>
      <c r="C53" s="154"/>
      <c r="D53" s="174" t="s">
        <v>78</v>
      </c>
      <c r="E53" s="174"/>
      <c r="F53" s="175"/>
      <c r="G53" s="155">
        <v>0</v>
      </c>
      <c r="H53" s="156">
        <f t="shared" si="1"/>
        <v>0</v>
      </c>
      <c r="I53" s="155">
        <f t="shared" si="2"/>
        <v>0</v>
      </c>
      <c r="J53" s="131"/>
    </row>
    <row r="54" spans="1:10" ht="25.5" customHeight="1">
      <c r="A54" s="125"/>
      <c r="B54" s="153" t="s">
        <v>60</v>
      </c>
      <c r="C54" s="154"/>
      <c r="D54" s="174" t="s">
        <v>79</v>
      </c>
      <c r="E54" s="174"/>
      <c r="F54" s="175"/>
      <c r="G54" s="155">
        <v>0</v>
      </c>
      <c r="H54" s="156">
        <f t="shared" si="1"/>
        <v>0</v>
      </c>
      <c r="I54" s="155">
        <f t="shared" si="2"/>
        <v>0</v>
      </c>
      <c r="J54" s="131"/>
    </row>
    <row r="55" spans="1:10" ht="25.5" customHeight="1">
      <c r="A55" s="125"/>
      <c r="B55" s="153" t="s">
        <v>61</v>
      </c>
      <c r="C55" s="154"/>
      <c r="D55" s="174" t="s">
        <v>80</v>
      </c>
      <c r="E55" s="174"/>
      <c r="F55" s="175"/>
      <c r="G55" s="155">
        <v>0</v>
      </c>
      <c r="H55" s="156">
        <f t="shared" si="1"/>
        <v>0</v>
      </c>
      <c r="I55" s="155">
        <f t="shared" si="2"/>
        <v>0</v>
      </c>
      <c r="J55" s="131"/>
    </row>
    <row r="56" spans="1:10" ht="25.5" customHeight="1">
      <c r="A56" s="125"/>
      <c r="B56" s="153" t="s">
        <v>61</v>
      </c>
      <c r="C56" s="154"/>
      <c r="D56" s="174" t="s">
        <v>81</v>
      </c>
      <c r="E56" s="174"/>
      <c r="F56" s="175"/>
      <c r="G56" s="155">
        <v>0</v>
      </c>
      <c r="H56" s="156">
        <f t="shared" si="1"/>
        <v>0</v>
      </c>
      <c r="I56" s="155">
        <f t="shared" si="2"/>
        <v>0</v>
      </c>
      <c r="J56" s="131"/>
    </row>
    <row r="57" spans="1:10" ht="25.5" customHeight="1">
      <c r="A57" s="125"/>
      <c r="B57" s="153" t="s">
        <v>65</v>
      </c>
      <c r="C57" s="154"/>
      <c r="D57" s="174" t="s">
        <v>82</v>
      </c>
      <c r="E57" s="174"/>
      <c r="F57" s="175"/>
      <c r="G57" s="155">
        <v>0</v>
      </c>
      <c r="H57" s="156">
        <f t="shared" si="1"/>
        <v>0</v>
      </c>
      <c r="I57" s="155">
        <f t="shared" si="2"/>
        <v>0</v>
      </c>
      <c r="J57" s="131"/>
    </row>
    <row r="58" spans="1:10" ht="25.5" customHeight="1" thickBot="1">
      <c r="A58" s="125"/>
      <c r="B58" s="132" t="s">
        <v>83</v>
      </c>
      <c r="C58" s="129"/>
      <c r="D58" s="176" t="s">
        <v>84</v>
      </c>
      <c r="E58" s="176"/>
      <c r="F58" s="177"/>
      <c r="G58" s="141">
        <v>0</v>
      </c>
      <c r="H58" s="141">
        <f t="shared" si="1"/>
        <v>0</v>
      </c>
      <c r="I58" s="141">
        <f t="shared" si="2"/>
        <v>0</v>
      </c>
      <c r="J58" s="142" t="str">
        <f>IF(CenaCelkemUzivDily=0,"",I58/CenaCelkemUzivDily*100)</f>
        <v/>
      </c>
    </row>
    <row r="59" spans="1:10" ht="25.5" customHeight="1" thickBot="1">
      <c r="A59" s="125"/>
      <c r="B59" s="137" t="s">
        <v>85</v>
      </c>
      <c r="C59" s="138"/>
      <c r="D59" s="161" t="s">
        <v>86</v>
      </c>
      <c r="E59" s="161"/>
      <c r="F59" s="162"/>
      <c r="G59" s="158">
        <v>0</v>
      </c>
      <c r="H59" s="158">
        <f t="shared" si="1"/>
        <v>0</v>
      </c>
      <c r="I59" s="158">
        <f t="shared" si="2"/>
        <v>0</v>
      </c>
      <c r="J59" s="159" t="str">
        <f>IF(CenaCelkemUzivDily=0,"",I59/CenaCelkemUzivDily*100)</f>
        <v/>
      </c>
    </row>
    <row r="60" spans="1:10" ht="25.5" customHeight="1" thickBot="1">
      <c r="A60" s="125"/>
      <c r="B60" s="137" t="s">
        <v>87</v>
      </c>
      <c r="C60" s="138"/>
      <c r="D60" s="161" t="s">
        <v>88</v>
      </c>
      <c r="E60" s="161"/>
      <c r="F60" s="162"/>
      <c r="G60" s="158">
        <v>0</v>
      </c>
      <c r="H60" s="158">
        <f>G60*0.32</f>
        <v>0</v>
      </c>
      <c r="I60" s="158">
        <f t="shared" si="2"/>
        <v>0</v>
      </c>
      <c r="J60" s="159" t="str">
        <f>IF(CenaCelkemUzivDily=0,"",I60/CenaCelkemUzivDily*100)</f>
        <v/>
      </c>
    </row>
    <row r="61" spans="1:10" ht="25.5" customHeight="1" thickBot="1">
      <c r="A61" s="126"/>
      <c r="B61" s="143" t="s">
        <v>1</v>
      </c>
      <c r="C61" s="144"/>
      <c r="D61" s="145"/>
      <c r="E61" s="145"/>
      <c r="F61" s="146"/>
      <c r="G61" s="147">
        <v>0</v>
      </c>
      <c r="H61" s="147">
        <f>SUM(H50,H60)</f>
        <v>0</v>
      </c>
      <c r="I61" s="147">
        <f t="shared" si="2"/>
        <v>0</v>
      </c>
      <c r="J61" s="148">
        <v>100</v>
      </c>
    </row>
    <row r="62" spans="1:10">
      <c r="G62" s="91"/>
      <c r="H62" s="90"/>
      <c r="I62" s="91"/>
      <c r="J62" s="91"/>
    </row>
    <row r="63" spans="1:10">
      <c r="G63" s="91"/>
      <c r="H63" s="90"/>
      <c r="I63" s="91"/>
      <c r="J63" s="91"/>
    </row>
    <row r="64" spans="1:10">
      <c r="G64" s="91"/>
      <c r="H64" s="90"/>
      <c r="I64" s="91"/>
      <c r="J64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59:F59"/>
    <mergeCell ref="D60:F60"/>
    <mergeCell ref="D50:F50"/>
    <mergeCell ref="C39:E39"/>
    <mergeCell ref="C40:E40"/>
    <mergeCell ref="C41:E41"/>
    <mergeCell ref="B42:E42"/>
    <mergeCell ref="D49:F49"/>
    <mergeCell ref="D52:F52"/>
    <mergeCell ref="D53:F53"/>
    <mergeCell ref="D51:F51"/>
    <mergeCell ref="D54:F54"/>
    <mergeCell ref="D55:F55"/>
    <mergeCell ref="D56:F56"/>
    <mergeCell ref="D57:F57"/>
    <mergeCell ref="D58:F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12" t="s">
        <v>6</v>
      </c>
      <c r="B1" s="212"/>
      <c r="C1" s="213"/>
      <c r="D1" s="212"/>
      <c r="E1" s="212"/>
      <c r="F1" s="212"/>
      <c r="G1" s="212"/>
    </row>
    <row r="2" spans="1:7" ht="24.95" customHeight="1">
      <c r="A2" s="75" t="s">
        <v>7</v>
      </c>
      <c r="B2" s="74"/>
      <c r="C2" s="214"/>
      <c r="D2" s="214"/>
      <c r="E2" s="214"/>
      <c r="F2" s="214"/>
      <c r="G2" s="215"/>
    </row>
    <row r="3" spans="1:7" ht="24.95" customHeight="1">
      <c r="A3" s="75" t="s">
        <v>8</v>
      </c>
      <c r="B3" s="74"/>
      <c r="C3" s="214"/>
      <c r="D3" s="214"/>
      <c r="E3" s="214"/>
      <c r="F3" s="214"/>
      <c r="G3" s="215"/>
    </row>
    <row r="4" spans="1:7" ht="24.95" customHeight="1">
      <c r="A4" s="75" t="s">
        <v>9</v>
      </c>
      <c r="B4" s="74"/>
      <c r="C4" s="214"/>
      <c r="D4" s="214"/>
      <c r="E4" s="214"/>
      <c r="F4" s="214"/>
      <c r="G4" s="215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Ing. Bohumil Beroun</cp:lastModifiedBy>
  <cp:lastPrinted>2019-07-20T14:34:21Z</cp:lastPrinted>
  <dcterms:created xsi:type="dcterms:W3CDTF">2009-04-08T07:15:50Z</dcterms:created>
  <dcterms:modified xsi:type="dcterms:W3CDTF">2019-07-20T14:44:21Z</dcterms:modified>
</cp:coreProperties>
</file>